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<sst xmlns="http://schemas.openxmlformats.org/spreadsheetml/2006/main" count="79" uniqueCount="70">
  <si>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</si>
  <si>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</si>
  <si>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</si>
  <si>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</si>
  <si>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</si>
  <si>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</si>
  <si>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</si>
  <si>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</si>
  <si>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</si>
  <si>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</si>
  <si>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</si>
  <si>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</si>
  <si>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</si>
  <si>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</si>
  <si>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2018/19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</si>
  <si>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</si>
  <si>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</si>
  <si>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</si>
  <si>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</si>
  <si>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</si>
  <si>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</si>
  <si>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</si>
  <si>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</si>
  <si>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</si>
  <si>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</si>
  <si>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</si>
  <si>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</si>
  <si>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</si>
  <si>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</si>
  <si>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</si>
  <si>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</si>
  <si>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</si>
  <si>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Play area</t>
  </si>
  <si>
    <t>P3</t>
  </si>
  <si>
    <t>Elections</t>
  </si>
  <si>
    <t>defib</t>
  </si>
  <si>
    <t>difference</t>
  </si>
  <si>
    <t>reason 2 - decrease in levigers sales</t>
  </si>
  <si>
    <t>reason 3 - decrease in Electors Fund</t>
  </si>
  <si>
    <t>reason 7 - refund for insurance overpayment</t>
  </si>
  <si>
    <t>SEE BELOW</t>
  </si>
  <si>
    <t>2019/20</t>
  </si>
  <si>
    <t>box 3     2018/19</t>
  </si>
  <si>
    <t>box 3     2019/20</t>
  </si>
  <si>
    <t>box 6         2018/19</t>
  </si>
  <si>
    <t>BOX 6          2019/20</t>
  </si>
  <si>
    <t>reason 1 - War memorial repair</t>
  </si>
  <si>
    <t>reason 3 - defib training course</t>
  </si>
  <si>
    <t>reason 4 - new dog mess bin and emptying</t>
  </si>
  <si>
    <t xml:space="preserve">reason 5 - increase DALC membership </t>
  </si>
  <si>
    <t>reason 6 - more VAT paid</t>
  </si>
  <si>
    <t>reason 7 - increase in P3 payments</t>
  </si>
  <si>
    <t>reason 8 - bus shelter repairs</t>
  </si>
  <si>
    <t>reason 9 - increase in play area inspection</t>
  </si>
  <si>
    <t>reason 2 - new play area surface &amp; repairs</t>
  </si>
  <si>
    <t>reason 10 - election costs</t>
  </si>
  <si>
    <t>reason 11 - decrease payment to church</t>
  </si>
  <si>
    <t>resaon 12 - No hall hire</t>
  </si>
  <si>
    <t>reason 13 - decrease clerks expenses</t>
  </si>
  <si>
    <t>reason 15 - no defib purchase</t>
  </si>
  <si>
    <t>reason 16 - no training</t>
  </si>
  <si>
    <t>reason 17 - no tedburn times printing</t>
  </si>
  <si>
    <t>reason 14 - decrease in insurance</t>
  </si>
  <si>
    <t>reason 1 - increase in VAT claim</t>
  </si>
  <si>
    <t>reason 4 - increase defib training grant</t>
  </si>
  <si>
    <t>reason 5 - rurak payment grant</t>
  </si>
  <si>
    <t>reason 6 - no community fund grant</t>
  </si>
  <si>
    <t>reason 8 - no defib purchase grant</t>
  </si>
  <si>
    <t>HOLCOMBE BURNELL PARISH COUNCIL</t>
  </si>
  <si>
    <t>DEVON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</si>
</sst>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&quot;£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12" xfId="0" applyNumberFormat="1" applyBorder="1" applyAlignment="1">
      <alignment/>
    </xf>
    <xf numFmtId="169" fontId="0" fillId="0" borderId="0" xfId="0" applyNumberFormat="1" applyAlignment="1">
      <alignment horizontal="left"/>
    </xf>
    <xf numFmtId="169" fontId="0" fillId="0" borderId="12" xfId="0" applyNumberFormat="1" applyBorder="1" applyAlignment="1">
      <alignment horizontal="left"/>
    </xf>
    <xf numFmtId="169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horizontal="left"/>
    </xf>
    <xf numFmtId="169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5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43.00390625" style="3" customWidth="1"/>
    <col min="2" max="2" width="9.140625" style="3" customWidth="1"/>
    <col min="3" max="3" width="8.57421875" style="3" customWidth="1"/>
    <col min="4" max="4" width="9.140625" style="3" customWidth="1"/>
    <col min="5" max="5" width="9.5742187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33.7109375" style="3" customWidth="1"/>
    <col min="15" max="22" width="9.140625" style="17" customWidth="1"/>
    <col min="23" max="16384" width="9.140625" style="3" customWidth="1"/>
  </cols>
  <sheetData>
    <row r="1" spans="1:12" ht="18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9"/>
    </row>
    <row r="2" spans="1:13" ht="15.75">
      <c r="A2" s="29" t="s">
        <v>18</v>
      </c>
      <c r="B2" s="24"/>
      <c r="C2" s="36" t="s">
        <v>68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19</v>
      </c>
      <c r="C3" s="35" t="s">
        <v>69</v>
      </c>
      <c r="L3" s="9"/>
    </row>
    <row r="4" ht="14.25">
      <c r="A4" s="1" t="s">
        <v>31</v>
      </c>
    </row>
    <row r="5" spans="1:13" ht="83.25" customHeight="1">
      <c r="A5" s="55" t="s">
        <v>29</v>
      </c>
      <c r="B5" s="56"/>
      <c r="C5" s="56"/>
      <c r="D5" s="56"/>
      <c r="E5" s="56"/>
      <c r="F5" s="56"/>
      <c r="G5" s="56"/>
      <c r="H5" s="56"/>
      <c r="M5" s="25"/>
    </row>
    <row r="6" spans="4:14" ht="60">
      <c r="D6" s="37" t="s">
        <v>14</v>
      </c>
      <c r="E6" s="27"/>
      <c r="F6" s="37" t="s">
        <v>41</v>
      </c>
      <c r="G6" s="37" t="s">
        <v>0</v>
      </c>
      <c r="H6" s="37" t="s">
        <v>0</v>
      </c>
      <c r="I6" s="37"/>
      <c r="J6" s="37"/>
      <c r="K6" s="37"/>
      <c r="L6" s="38" t="s">
        <v>16</v>
      </c>
      <c r="M6" s="10" t="s">
        <v>10</v>
      </c>
      <c r="N6" s="39" t="s">
        <v>28</v>
      </c>
    </row>
    <row r="7" spans="4:14" ht="15">
      <c r="D7" s="37" t="s">
        <v>1</v>
      </c>
      <c r="E7" s="27"/>
      <c r="F7" s="37" t="s">
        <v>1</v>
      </c>
      <c r="G7" s="37" t="s">
        <v>1</v>
      </c>
      <c r="H7" s="37" t="s">
        <v>15</v>
      </c>
      <c r="I7" s="37"/>
      <c r="J7" s="37"/>
      <c r="K7" s="27"/>
      <c r="L7" s="27"/>
      <c r="N7" s="23"/>
    </row>
    <row r="8" spans="5:14" ht="15" thickBot="1">
      <c r="E8" s="4"/>
      <c r="N8" s="23"/>
    </row>
    <row r="9" spans="1:14" ht="44.25" customHeight="1" thickBot="1">
      <c r="A9" s="51" t="s">
        <v>2</v>
      </c>
      <c r="B9" s="51"/>
      <c r="C9" s="51"/>
      <c r="D9" s="8">
        <v>13730</v>
      </c>
      <c r="F9" s="8">
        <v>14331</v>
      </c>
      <c r="G9" s="5"/>
      <c r="M9" s="10" t="str">
        <f>IF(F9=D21,"Explanation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9" s="13"/>
    </row>
    <row r="10" spans="4:14" ht="15" thickBot="1">
      <c r="D10" s="5"/>
      <c r="F10" s="5"/>
      <c r="N10" s="23"/>
    </row>
    <row r="11" spans="1:14" ht="31.5" customHeight="1" thickBot="1">
      <c r="A11" s="52" t="s">
        <v>21</v>
      </c>
      <c r="B11" s="53"/>
      <c r="C11" s="54"/>
      <c r="D11" s="8">
        <v>4625</v>
      </c>
      <c r="F11" s="8">
        <v>4690</v>
      </c>
      <c r="G11" s="5">
        <f>F11-D11</f>
        <v>65</v>
      </c>
      <c r="H11" s="6">
        <f>IF((D11&gt;F11),(D11-F11)/D11,IF(D11&lt;F11,-(D11-F11)/D11,IF(D11=F11,0)))</f>
        <v>0.014054054054054054</v>
      </c>
      <c r="I11" s="3">
        <f>IF(D11-F11&lt;200,0,IF(D11-F11&gt;200,1,IF(D11-F11=200,1)))</f>
        <v>0</v>
      </c>
      <c r="J11" s="3">
        <f>IF(F11-D11&lt;200,0,IF(F11-D11&gt;200,1,IF(F11-D11=200,1)))</f>
        <v>0</v>
      </c>
      <c r="K11" s="4">
        <f>IF(H11&lt;0.15,0,IF(H11&gt;0.15,1,IF(H11=0.15,1)))</f>
        <v>0</v>
      </c>
      <c r="L11" s="4" t="str">
        <f>IF(H11&lt;15%,"NO","YES")</f>
        <v>NO</v>
      </c>
      <c r="M11" s="10" t="str">
        <f>IF((L11="YES")*AND(I11+J11&lt;1),"Explanation not required, difference less than £200"," ")</f>
        <v> </v>
      </c>
      <c r="N11" s="13"/>
    </row>
    <row r="12" spans="4:14" ht="15" thickBot="1">
      <c r="D12" s="5"/>
      <c r="F12" s="5"/>
      <c r="G12" s="5"/>
      <c r="H12" s="6"/>
      <c r="K12" s="4"/>
      <c r="L12" s="4"/>
      <c r="N12" s="23"/>
    </row>
    <row r="13" spans="1:14" ht="19.5" customHeight="1" thickBot="1">
      <c r="A13" s="50" t="s">
        <v>3</v>
      </c>
      <c r="B13" s="50"/>
      <c r="C13" s="50"/>
      <c r="D13" s="8">
        <v>2392</v>
      </c>
      <c r="F13" s="8">
        <v>3637</v>
      </c>
      <c r="G13" s="5">
        <f>F13-D13</f>
        <v>1245</v>
      </c>
      <c r="H13" s="6">
        <f>IF((D13&gt;F13),(D13-F13)/D13,IF(D13&lt;F13,-(D13-F13)/D13,IF(D13=F13,0)))</f>
        <v>0.5204849498327759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IF(H13&lt;15%,"NO","YES")</f>
        <v>YES</v>
      </c>
      <c r="M13" s="10" t="s">
        <v>40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50" t="s">
        <v>4</v>
      </c>
      <c r="B15" s="50"/>
      <c r="C15" s="50"/>
      <c r="D15" s="8">
        <v>2870</v>
      </c>
      <c r="F15" s="8">
        <v>2970</v>
      </c>
      <c r="G15" s="5">
        <f>F15-D15</f>
        <v>100</v>
      </c>
      <c r="H15" s="6">
        <f>IF((D15&gt;F15),(D15-F15)/D15,IF(D15&lt;F15,-(D15-F15)/D15,IF(D15=F15,0)))</f>
        <v>0.03484320557491289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/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50" t="s">
        <v>7</v>
      </c>
      <c r="B17" s="50"/>
      <c r="C17" s="50"/>
      <c r="D17" s="8">
        <v>0</v>
      </c>
      <c r="F17" s="8">
        <v>0</v>
      </c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50" t="s">
        <v>22</v>
      </c>
      <c r="B19" s="50"/>
      <c r="C19" s="50"/>
      <c r="D19" s="8">
        <v>3546</v>
      </c>
      <c r="F19" s="8">
        <v>10460</v>
      </c>
      <c r="G19" s="5">
        <f>F19-D19</f>
        <v>6914</v>
      </c>
      <c r="H19" s="6">
        <f>IF((D19&gt;F19),(D19-F19)/D19,IF(D19&lt;F19,-(D19-F19)/D19,IF(D19=F19,0)))</f>
        <v>1.9498025944726451</v>
      </c>
      <c r="I19" s="3">
        <f>IF(D19-F19&lt;200,0,IF(D19-F19&gt;200,1,IF(D19-F19=200,1)))</f>
        <v>0</v>
      </c>
      <c r="J19" s="3">
        <f>IF(F19-D19&lt;200,0,IF(F19-D19&gt;200,1,IF(F19-D19=200,1)))</f>
        <v>1</v>
      </c>
      <c r="K19" s="4">
        <f>IF(H19&lt;0.15,0,IF(H19&gt;0.15,1,IF(H19=0.15,1)))</f>
        <v>1</v>
      </c>
      <c r="L19" s="4" t="str">
        <f>IF(H19&lt;15%,"NO","YES")</f>
        <v>YES</v>
      </c>
      <c r="M19" s="10" t="s">
        <v>40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7" t="s">
        <v>5</v>
      </c>
      <c r="D21" s="2">
        <v>14331</v>
      </c>
      <c r="F21" s="2">
        <v>9498</v>
      </c>
      <c r="G21" s="5"/>
      <c r="H21" s="6"/>
      <c r="K21" s="4"/>
      <c r="L21" s="4"/>
      <c r="M21" s="14" t="s">
        <v>12</v>
      </c>
      <c r="N21" s="23"/>
    </row>
    <row r="22" spans="1:14" s="17" customFormat="1" ht="60">
      <c r="A22" s="16"/>
      <c r="D22" s="18"/>
      <c r="F22" s="18"/>
      <c r="G22" s="5"/>
      <c r="H22" s="19"/>
      <c r="K22" s="20"/>
      <c r="L22" s="21" t="str">
        <f>IF(F21&gt;(2*F11),"YES","NO")</f>
        <v>YES</v>
      </c>
      <c r="M22" s="22" t="str">
        <f>IF(F21&gt;(2*F11),"EXPLANATION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2" s="28"/>
    </row>
    <row r="23" spans="4:14" ht="15" thickBot="1">
      <c r="D23" s="5"/>
      <c r="F23" s="5"/>
      <c r="G23" s="5"/>
      <c r="H23" s="6"/>
      <c r="K23" s="4"/>
      <c r="L23" s="4"/>
      <c r="N23" s="23"/>
    </row>
    <row r="24" spans="1:14" ht="19.5" customHeight="1" thickBot="1">
      <c r="A24" s="50" t="s">
        <v>9</v>
      </c>
      <c r="B24" s="50"/>
      <c r="C24" s="50"/>
      <c r="D24" s="8">
        <v>14331</v>
      </c>
      <c r="F24" s="8">
        <v>14331</v>
      </c>
      <c r="G24" s="5"/>
      <c r="H24" s="6"/>
      <c r="K24" s="4"/>
      <c r="L24" s="4"/>
      <c r="M24" s="15" t="s">
        <v>12</v>
      </c>
      <c r="N24" s="23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50" t="s">
        <v>8</v>
      </c>
      <c r="B26" s="50"/>
      <c r="C26" s="50"/>
      <c r="D26" s="8">
        <v>22823</v>
      </c>
      <c r="F26" s="8">
        <v>22823</v>
      </c>
      <c r="G26" s="5">
        <f>F26-D26</f>
        <v>0</v>
      </c>
      <c r="H26" s="6">
        <f>IF((D26&gt;F26),(D26-F26)/D26,IF(D26&lt;F26,-(D26-F26)/D26,IF(D26=F26,0)))</f>
        <v>0</v>
      </c>
      <c r="I26" s="3">
        <f>IF(D26-F26&lt;200,0,IF(D26-F26&gt;200,1,IF(D26-F26=200,1)))</f>
        <v>0</v>
      </c>
      <c r="J26" s="3">
        <f>IF(F26-D26&lt;200,0,IF(F26-D26&gt;200,1,IF(F26-D26=200,1)))</f>
        <v>0</v>
      </c>
      <c r="K26" s="4">
        <f>IF(H26&lt;0.15,0,IF(H26&gt;0.15,1,IF(H26=0.15,1)))</f>
        <v>0</v>
      </c>
      <c r="L26" s="4" t="str">
        <f>IF(H26&lt;15%,"NO","YES")</f>
        <v>NO</v>
      </c>
      <c r="M26" s="10" t="str">
        <f>IF((L26="YES")*AND(I26+J26&lt;1),"Explanation not required, difference less than £200"," ")</f>
        <v> </v>
      </c>
      <c r="N26" s="1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50" t="s">
        <v>6</v>
      </c>
      <c r="B28" s="50"/>
      <c r="C28" s="50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IF(D28-F28&lt;100,0,IF(D28-F28&gt;100,1,IF(D28-F28=100,1)))</f>
        <v>0</v>
      </c>
      <c r="J28" s="3">
        <f>IF(F28-D28&lt;100,0,IF(F28-D28&gt;100,1,IF(F28-D28=100,1)))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8:14" ht="14.25">
      <c r="H29" s="6"/>
      <c r="K29" s="4"/>
      <c r="L29" s="4"/>
      <c r="N29" s="23"/>
    </row>
    <row r="30" ht="15">
      <c r="C30" s="11" t="s">
        <v>11</v>
      </c>
    </row>
    <row r="31" spans="15:22" ht="15" customHeight="1">
      <c r="O31" s="26"/>
      <c r="P31" s="26"/>
      <c r="Q31" s="26"/>
      <c r="R31" s="26"/>
      <c r="S31" s="26"/>
      <c r="T31" s="26"/>
      <c r="U31" s="26"/>
      <c r="V31" s="26"/>
    </row>
    <row r="32" spans="3:22" ht="15">
      <c r="C32" s="11" t="s">
        <v>13</v>
      </c>
      <c r="N32" s="26"/>
      <c r="O32" s="26"/>
      <c r="P32" s="26"/>
      <c r="Q32" s="26"/>
      <c r="R32" s="26"/>
      <c r="S32" s="26"/>
      <c r="T32" s="26"/>
      <c r="U32" s="26"/>
      <c r="V32" s="26"/>
    </row>
    <row r="34" ht="15">
      <c r="C34" s="11" t="s">
        <v>20</v>
      </c>
    </row>
    <row r="35" ht="14.25">
      <c r="N35" s="3" t="s">
        <v>1</v>
      </c>
    </row>
    <row r="36" spans="1:15" ht="15">
      <c r="A36" t="s">
        <v>42</v>
      </c>
      <c r="B36" s="41">
        <v>2392</v>
      </c>
      <c r="C36"/>
      <c r="M36" t="s">
        <v>44</v>
      </c>
      <c r="N36" s="43">
        <v>3546</v>
      </c>
      <c r="O36"/>
    </row>
    <row r="37" spans="1:15" ht="15">
      <c r="A37" t="s">
        <v>43</v>
      </c>
      <c r="B37" s="41">
        <v>3637</v>
      </c>
      <c r="C37"/>
      <c r="M37" t="s">
        <v>45</v>
      </c>
      <c r="N37" s="43">
        <v>10460</v>
      </c>
      <c r="O37"/>
    </row>
    <row r="38" spans="1:15" ht="15">
      <c r="A38" t="s">
        <v>36</v>
      </c>
      <c r="B38" s="42">
        <f>SUM(B37-B36)</f>
        <v>1245</v>
      </c>
      <c r="C38"/>
      <c r="M38"/>
      <c r="N38" s="44">
        <f>SUM(N37-N36)</f>
        <v>6914</v>
      </c>
      <c r="O38"/>
    </row>
    <row r="39" spans="3:15" ht="15">
      <c r="C39"/>
      <c r="M39"/>
      <c r="N39" s="43"/>
      <c r="O39"/>
    </row>
    <row r="40" spans="1:15" ht="15">
      <c r="A40" t="s">
        <v>63</v>
      </c>
      <c r="B40" s="41">
        <v>929</v>
      </c>
      <c r="C40"/>
      <c r="M40" s="46" t="s">
        <v>46</v>
      </c>
      <c r="N40" s="43">
        <v>320</v>
      </c>
      <c r="O40" s="3"/>
    </row>
    <row r="41" spans="1:15" ht="15">
      <c r="A41" t="s">
        <v>37</v>
      </c>
      <c r="B41" s="41">
        <v>-23</v>
      </c>
      <c r="C41"/>
      <c r="M41" s="47" t="s">
        <v>54</v>
      </c>
      <c r="N41" s="48">
        <v>6681</v>
      </c>
      <c r="O41" s="3"/>
    </row>
    <row r="42" spans="1:15" ht="15">
      <c r="A42" t="s">
        <v>38</v>
      </c>
      <c r="B42" s="41">
        <v>-190</v>
      </c>
      <c r="C42"/>
      <c r="M42" t="s">
        <v>47</v>
      </c>
      <c r="N42" s="43">
        <v>200</v>
      </c>
      <c r="O42" s="3"/>
    </row>
    <row r="43" spans="1:15" ht="15">
      <c r="A43" t="s">
        <v>64</v>
      </c>
      <c r="B43" s="41">
        <v>100</v>
      </c>
      <c r="C43"/>
      <c r="M43" t="s">
        <v>48</v>
      </c>
      <c r="N43" s="43">
        <v>140</v>
      </c>
      <c r="O43" s="3"/>
    </row>
    <row r="44" spans="1:15" ht="15">
      <c r="A44" t="s">
        <v>65</v>
      </c>
      <c r="B44" s="41">
        <v>2000</v>
      </c>
      <c r="C44"/>
      <c r="M44" t="s">
        <v>49</v>
      </c>
      <c r="N44" s="43">
        <v>3</v>
      </c>
      <c r="O44" s="3"/>
    </row>
    <row r="45" spans="1:15" ht="15">
      <c r="A45" t="s">
        <v>66</v>
      </c>
      <c r="B45" s="41">
        <v>-560</v>
      </c>
      <c r="C45"/>
      <c r="M45" t="s">
        <v>50</v>
      </c>
      <c r="N45" s="43">
        <v>929</v>
      </c>
      <c r="O45" s="3"/>
    </row>
    <row r="46" spans="1:15" ht="15">
      <c r="A46" t="s">
        <v>39</v>
      </c>
      <c r="B46" s="41">
        <v>-11</v>
      </c>
      <c r="C46"/>
      <c r="M46" t="s">
        <v>51</v>
      </c>
      <c r="N46" s="43">
        <v>10</v>
      </c>
      <c r="O46" s="3"/>
    </row>
    <row r="47" spans="1:15" ht="15">
      <c r="A47" t="s">
        <v>67</v>
      </c>
      <c r="B47" s="3">
        <v>-1000</v>
      </c>
      <c r="C47"/>
      <c r="M47" t="s">
        <v>52</v>
      </c>
      <c r="N47" s="43">
        <v>376</v>
      </c>
      <c r="O47" s="3"/>
    </row>
    <row r="48" spans="1:15" ht="15">
      <c r="A48"/>
      <c r="B48" s="42">
        <f>SUM(B40:B47)</f>
        <v>1245</v>
      </c>
      <c r="C48"/>
      <c r="M48" t="s">
        <v>53</v>
      </c>
      <c r="N48" s="43">
        <v>2</v>
      </c>
      <c r="O48" s="3"/>
    </row>
    <row r="49" spans="1:15" ht="15">
      <c r="A49"/>
      <c r="B49" s="41"/>
      <c r="C49"/>
      <c r="M49" t="s">
        <v>55</v>
      </c>
      <c r="N49" s="43">
        <v>205</v>
      </c>
      <c r="O49" s="3"/>
    </row>
    <row r="50" spans="1:15" ht="15">
      <c r="A50"/>
      <c r="B50" s="41"/>
      <c r="C50"/>
      <c r="M50" t="s">
        <v>56</v>
      </c>
      <c r="N50" s="43">
        <v>-50</v>
      </c>
      <c r="O50" s="3"/>
    </row>
    <row r="51" spans="1:15" ht="15">
      <c r="A51"/>
      <c r="B51"/>
      <c r="C51"/>
      <c r="M51" t="s">
        <v>57</v>
      </c>
      <c r="N51" s="43">
        <v>-55</v>
      </c>
      <c r="O51" s="3"/>
    </row>
    <row r="52" spans="1:15" ht="15">
      <c r="A52"/>
      <c r="B52"/>
      <c r="C52"/>
      <c r="M52" t="s">
        <v>58</v>
      </c>
      <c r="N52" s="43">
        <v>-8</v>
      </c>
      <c r="O52" s="3"/>
    </row>
    <row r="53" spans="1:15" ht="15">
      <c r="A53"/>
      <c r="B53"/>
      <c r="C53"/>
      <c r="M53" t="s">
        <v>62</v>
      </c>
      <c r="N53" s="43">
        <v>-3</v>
      </c>
      <c r="O53" s="3"/>
    </row>
    <row r="54" spans="1:15" ht="15">
      <c r="A54"/>
      <c r="B54"/>
      <c r="C54"/>
      <c r="M54" t="s">
        <v>59</v>
      </c>
      <c r="N54" s="43">
        <v>-1558</v>
      </c>
      <c r="O54" s="3"/>
    </row>
    <row r="55" spans="1:15" ht="15">
      <c r="A55"/>
      <c r="B55"/>
      <c r="C55"/>
      <c r="M55" t="s">
        <v>60</v>
      </c>
      <c r="N55" s="43">
        <v>-58</v>
      </c>
      <c r="O55" s="3"/>
    </row>
    <row r="56" spans="1:15" ht="15">
      <c r="A56"/>
      <c r="B56"/>
      <c r="C56"/>
      <c r="M56" t="s">
        <v>61</v>
      </c>
      <c r="N56" s="43">
        <v>-220</v>
      </c>
      <c r="O56" s="3"/>
    </row>
    <row r="57" spans="13:14" ht="15">
      <c r="M57"/>
      <c r="N57" s="44">
        <f>SUM(N40:N56)</f>
        <v>6914</v>
      </c>
    </row>
    <row r="58" ht="14.25">
      <c r="N58" s="49">
        <f>SUM(N57)-N38</f>
        <v>0</v>
      </c>
    </row>
  </sheetData>
  <sheetProtection/>
  <mergeCells count="11">
    <mergeCell ref="A1:K1"/>
    <mergeCell ref="A24:C24"/>
    <mergeCell ref="A26:C26"/>
    <mergeCell ref="A28:C28"/>
    <mergeCell ref="A9:C9"/>
    <mergeCell ref="A11:C11"/>
    <mergeCell ref="A13:C13"/>
    <mergeCell ref="A15:C15"/>
    <mergeCell ref="A5:H5"/>
    <mergeCell ref="A17:C17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15" sqref="L15"/>
    </sheetView>
  </sheetViews>
  <sheetFormatPr defaultColWidth="9.140625" defaultRowHeight="15"/>
  <cols>
    <col min="8" max="8" width="11.00390625" style="0" customWidth="1"/>
  </cols>
  <sheetData>
    <row r="1" ht="15.75" customHeight="1">
      <c r="A1" s="31" t="s">
        <v>23</v>
      </c>
    </row>
    <row r="2" ht="15.75" customHeight="1">
      <c r="A2" s="40" t="s">
        <v>30</v>
      </c>
    </row>
    <row r="3" ht="15">
      <c r="A3" t="s">
        <v>24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25</v>
      </c>
    </row>
    <row r="7" spans="2:8" ht="15">
      <c r="B7" s="33" t="s">
        <v>32</v>
      </c>
      <c r="D7" s="33">
        <v>0</v>
      </c>
      <c r="H7" s="41"/>
    </row>
    <row r="8" spans="2:8" ht="15" customHeight="1">
      <c r="B8" s="33" t="s">
        <v>33</v>
      </c>
      <c r="D8" s="33">
        <v>1521</v>
      </c>
      <c r="H8" s="41"/>
    </row>
    <row r="9" spans="2:8" ht="15">
      <c r="B9" s="33" t="s">
        <v>34</v>
      </c>
      <c r="D9" s="33">
        <v>450</v>
      </c>
      <c r="H9" s="41"/>
    </row>
    <row r="10" spans="2:8" ht="15">
      <c r="B10" s="33" t="s">
        <v>35</v>
      </c>
      <c r="D10" s="33">
        <v>50</v>
      </c>
      <c r="H10" s="45"/>
    </row>
    <row r="11" spans="2:4" ht="15">
      <c r="B11" s="33"/>
      <c r="D11" s="33"/>
    </row>
    <row r="12" spans="2:8" ht="15">
      <c r="B12" s="33"/>
      <c r="D12" s="33"/>
      <c r="H12" s="41"/>
    </row>
    <row r="13" spans="2:4" ht="15">
      <c r="B13" s="33"/>
      <c r="D13" s="33"/>
    </row>
    <row r="14" ht="15">
      <c r="E14" s="32">
        <f>SUM(D7:D13)</f>
        <v>2021</v>
      </c>
    </row>
    <row r="16" spans="1:4" ht="15">
      <c r="A16" s="30" t="s">
        <v>26</v>
      </c>
      <c r="D16" s="33">
        <v>7477</v>
      </c>
    </row>
    <row r="17" ht="15">
      <c r="E17" s="32">
        <f>D16</f>
        <v>7477</v>
      </c>
    </row>
    <row r="18" spans="1:6" ht="15.75" thickBot="1">
      <c r="A18" s="30" t="s">
        <v>27</v>
      </c>
      <c r="F18" s="34">
        <f>E14+E17</f>
        <v>9498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user</cp:lastModifiedBy>
  <dcterms:created xsi:type="dcterms:W3CDTF">2012-07-11T10:01:28Z</dcterms:created>
  <dcterms:modified xsi:type="dcterms:W3CDTF">2020-07-02T09:00:06Z</dcterms:modified>
  <cp:category/>
  <cp:version/>
  <cp:contentType/>
  <cp:contentStatus/>
</cp:coreProperties>
</file>